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9035" windowHeight="11760"/>
  </bookViews>
  <sheets>
    <sheet name="2012 Forum Party Shirt Orders" sheetId="1" r:id="rId1"/>
  </sheets>
  <definedNames>
    <definedName name="_xlnm.Print_Area" localSheetId="0">'2012 Forum Party Shirt Orders'!$A$2:$AA$32</definedName>
  </definedNames>
  <calcPr calcId="145621"/>
</workbook>
</file>

<file path=xl/calcChain.xml><?xml version="1.0" encoding="utf-8"?>
<calcChain xmlns="http://schemas.openxmlformats.org/spreadsheetml/2006/main">
  <c r="AA26" i="1" l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  <c r="AA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E33" i="1" s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1" i="1"/>
  <c r="AB10" i="1"/>
  <c r="AB9" i="1"/>
  <c r="AB8" i="1"/>
  <c r="AB7" i="1"/>
  <c r="AB6" i="1"/>
  <c r="AB5" i="1"/>
  <c r="AB4" i="1"/>
  <c r="AB3" i="1"/>
  <c r="Z4" i="1"/>
  <c r="AD27" i="1"/>
  <c r="Z22" i="1"/>
  <c r="AC22" i="1" s="1"/>
  <c r="Z21" i="1"/>
  <c r="AC21" i="1" s="1"/>
  <c r="Z20" i="1"/>
  <c r="B50" i="1" s="1"/>
  <c r="E50" i="1" s="1"/>
  <c r="Z19" i="1"/>
  <c r="AC19" i="1" s="1"/>
  <c r="Z18" i="1"/>
  <c r="AC18" i="1" s="1"/>
  <c r="Z17" i="1"/>
  <c r="AC17" i="1" s="1"/>
  <c r="Z16" i="1"/>
  <c r="B46" i="1" s="1"/>
  <c r="E46" i="1" s="1"/>
  <c r="Z15" i="1"/>
  <c r="AC15" i="1" s="1"/>
  <c r="Z14" i="1"/>
  <c r="AC14" i="1" s="1"/>
  <c r="Z13" i="1"/>
  <c r="AB13" i="1" s="1"/>
  <c r="B43" i="1"/>
  <c r="E43" i="1" s="1"/>
  <c r="Z12" i="1"/>
  <c r="B42" i="1" s="1"/>
  <c r="E42" i="1" s="1"/>
  <c r="Z11" i="1"/>
  <c r="AC11" i="1" s="1"/>
  <c r="Z10" i="1"/>
  <c r="B40" i="1" s="1"/>
  <c r="E40" i="1" s="1"/>
  <c r="Z9" i="1"/>
  <c r="Z8" i="1"/>
  <c r="Z7" i="1"/>
  <c r="Z6" i="1"/>
  <c r="Z5" i="1"/>
  <c r="B35" i="1"/>
  <c r="E35" i="1" s="1"/>
  <c r="Z3" i="1"/>
  <c r="B33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3" i="1"/>
  <c r="AC23" i="1" s="1"/>
  <c r="Z24" i="1"/>
  <c r="AC24" i="1" s="1"/>
  <c r="Z25" i="1"/>
  <c r="AC25" i="1" s="1"/>
  <c r="Z26" i="1"/>
  <c r="AC26" i="1" s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B44" i="1" l="1"/>
  <c r="E44" i="1" s="1"/>
  <c r="B45" i="1"/>
  <c r="E45" i="1" s="1"/>
  <c r="B48" i="1"/>
  <c r="E48" i="1" s="1"/>
  <c r="B49" i="1"/>
  <c r="E49" i="1" s="1"/>
  <c r="B52" i="1"/>
  <c r="E52" i="1" s="1"/>
  <c r="P29" i="1"/>
  <c r="AC16" i="1"/>
  <c r="AC20" i="1"/>
  <c r="B47" i="1"/>
  <c r="E47" i="1" s="1"/>
  <c r="B51" i="1"/>
  <c r="E51" i="1" s="1"/>
  <c r="AB12" i="1"/>
  <c r="B36" i="1"/>
  <c r="E36" i="1" s="1"/>
  <c r="B38" i="1"/>
  <c r="E38" i="1" s="1"/>
  <c r="B34" i="1"/>
  <c r="E34" i="1" s="1"/>
  <c r="B37" i="1"/>
  <c r="E37" i="1" s="1"/>
  <c r="B39" i="1"/>
  <c r="E39" i="1" s="1"/>
  <c r="B41" i="1"/>
  <c r="E41" i="1" s="1"/>
  <c r="Z27" i="1"/>
  <c r="AB27" i="1" s="1"/>
  <c r="C41" i="1"/>
  <c r="C45" i="1"/>
  <c r="F45" i="1" s="1"/>
  <c r="C47" i="1"/>
  <c r="C49" i="1"/>
  <c r="F49" i="1" s="1"/>
  <c r="C51" i="1"/>
  <c r="F51" i="1" s="1"/>
  <c r="C44" i="1"/>
  <c r="C46" i="1"/>
  <c r="F46" i="1" s="1"/>
  <c r="C48" i="1"/>
  <c r="C50" i="1"/>
  <c r="F50" i="1" s="1"/>
  <c r="C52" i="1"/>
  <c r="AA27" i="1"/>
  <c r="B29" i="1"/>
  <c r="F47" i="1" l="1"/>
  <c r="F48" i="1"/>
  <c r="F44" i="1"/>
  <c r="Z29" i="1"/>
  <c r="F52" i="1"/>
  <c r="AC27" i="1"/>
  <c r="E53" i="1"/>
  <c r="F41" i="1"/>
  <c r="B53" i="1"/>
  <c r="AB33" i="1"/>
  <c r="AB34" i="1" s="1"/>
  <c r="AE25" i="1" l="1"/>
  <c r="AE23" i="1"/>
  <c r="AE21" i="1"/>
  <c r="AE19" i="1"/>
  <c r="AE17" i="1"/>
  <c r="AE15" i="1"/>
  <c r="AE26" i="1"/>
  <c r="AE24" i="1"/>
  <c r="AE22" i="1"/>
  <c r="AE20" i="1"/>
  <c r="AE18" i="1"/>
  <c r="AE16" i="1"/>
  <c r="AE14" i="1"/>
  <c r="AE13" i="1"/>
  <c r="AC13" i="1" s="1"/>
  <c r="C43" i="1" s="1"/>
  <c r="F43" i="1" s="1"/>
  <c r="AE11" i="1"/>
  <c r="AE9" i="1"/>
  <c r="AE7" i="1"/>
  <c r="AE5" i="1"/>
  <c r="AE3" i="1"/>
  <c r="AE12" i="1"/>
  <c r="AC12" i="1" s="1"/>
  <c r="C42" i="1" s="1"/>
  <c r="F42" i="1" s="1"/>
  <c r="AE10" i="1"/>
  <c r="AE8" i="1"/>
  <c r="AE6" i="1"/>
  <c r="AC6" i="1" s="1"/>
  <c r="C36" i="1" s="1"/>
  <c r="F36" i="1" s="1"/>
  <c r="AE4" i="1"/>
  <c r="AC10" i="1"/>
  <c r="C40" i="1" s="1"/>
  <c r="F40" i="1" s="1"/>
  <c r="AC4" i="1"/>
  <c r="C34" i="1" s="1"/>
  <c r="F34" i="1" s="1"/>
  <c r="AC7" i="1"/>
  <c r="C37" i="1" s="1"/>
  <c r="F37" i="1" s="1"/>
  <c r="AC9" i="1"/>
  <c r="C39" i="1" s="1"/>
  <c r="F39" i="1" s="1"/>
  <c r="AC5" i="1"/>
  <c r="C35" i="1" s="1"/>
  <c r="F35" i="1" s="1"/>
  <c r="AC8" i="1"/>
  <c r="C38" i="1" s="1"/>
  <c r="F38" i="1" s="1"/>
  <c r="AE27" i="1" l="1"/>
  <c r="AC3" i="1"/>
  <c r="C33" i="1" s="1"/>
  <c r="C53" i="1" l="1"/>
  <c r="F33" i="1"/>
  <c r="F53" i="1" s="1"/>
</calcChain>
</file>

<file path=xl/sharedStrings.xml><?xml version="1.0" encoding="utf-8"?>
<sst xmlns="http://schemas.openxmlformats.org/spreadsheetml/2006/main" count="119" uniqueCount="52">
  <si>
    <t>Name</t>
  </si>
  <si>
    <t>S short sl</t>
  </si>
  <si>
    <t>L short sl</t>
  </si>
  <si>
    <t>M short sl</t>
  </si>
  <si>
    <t>XL short sl</t>
  </si>
  <si>
    <t>XXL short sl</t>
  </si>
  <si>
    <t>XXXL short sl</t>
  </si>
  <si>
    <t>S long sl</t>
  </si>
  <si>
    <t>M long sl</t>
  </si>
  <si>
    <t>L long sl</t>
  </si>
  <si>
    <t>XL long sl</t>
  </si>
  <si>
    <t>XXL long sl</t>
  </si>
  <si>
    <t>XXXL long sl</t>
  </si>
  <si>
    <t>E_HILLMAN</t>
  </si>
  <si>
    <t>Totals</t>
  </si>
  <si>
    <t>Total Shirts</t>
  </si>
  <si>
    <t>ESTIMATED Order Sub Total</t>
  </si>
  <si>
    <t>White</t>
  </si>
  <si>
    <t>Yellow</t>
  </si>
  <si>
    <t>Bryant Babe</t>
  </si>
  <si>
    <t># shirts</t>
  </si>
  <si>
    <t>kc8txa</t>
  </si>
  <si>
    <t>Shirt Total</t>
  </si>
  <si>
    <t>Shirt cost sub</t>
  </si>
  <si>
    <t>Shipping</t>
  </si>
  <si>
    <t>From Vendor to E_HILLMAN</t>
  </si>
  <si>
    <t>ESTIMATED</t>
  </si>
  <si>
    <t>TOTAL</t>
  </si>
  <si>
    <t>Est. Total</t>
  </si>
  <si>
    <r>
      <t xml:space="preserve">Final </t>
    </r>
    <r>
      <rPr>
        <b/>
        <i/>
        <u/>
        <sz val="11"/>
        <color indexed="8"/>
        <rFont val="Calibri"/>
        <family val="2"/>
      </rPr>
      <t>Estimated</t>
    </r>
    <r>
      <rPr>
        <b/>
        <sz val="11"/>
        <color indexed="8"/>
        <rFont val="Calibri"/>
        <family val="2"/>
      </rPr>
      <t xml:space="preserve"> total</t>
    </r>
  </si>
  <si>
    <r>
      <t xml:space="preserve">Shipping </t>
    </r>
    <r>
      <rPr>
        <b/>
        <i/>
        <u/>
        <sz val="11"/>
        <color indexed="8"/>
        <rFont val="Calibri"/>
        <family val="2"/>
      </rPr>
      <t>ESTIMATE</t>
    </r>
  </si>
  <si>
    <t>Shirt Estimate</t>
  </si>
  <si>
    <t>Total</t>
  </si>
  <si>
    <t>White Total</t>
  </si>
  <si>
    <t>Soak up the Sun</t>
  </si>
  <si>
    <t>XXXXL short sl</t>
  </si>
  <si>
    <t>Design Costs</t>
  </si>
  <si>
    <t>Designer Fee</t>
  </si>
  <si>
    <t>Number of shirts ordered</t>
  </si>
  <si>
    <t>Designer cost per shirt</t>
  </si>
  <si>
    <t>FFMedic</t>
  </si>
  <si>
    <t>WeedBeater</t>
  </si>
  <si>
    <t>Bajababe342</t>
  </si>
  <si>
    <t>Watt Money</t>
  </si>
  <si>
    <t>Elizabeth Sasser</t>
  </si>
  <si>
    <t xml:space="preserve">                E Cornhole</t>
  </si>
  <si>
    <t>SHIP from LakeDecals.com?</t>
  </si>
  <si>
    <t xml:space="preserve">If not picking up at forum </t>
  </si>
  <si>
    <t>party your shipping cost will be separate</t>
  </si>
  <si>
    <t>Shirts being shipped direct</t>
  </si>
  <si>
    <t>Pick up at forum party? 1=yes 0=no  Forum party shipping charge caculator, if having shipped direct see bottom left</t>
  </si>
  <si>
    <t>E Personal &amp;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</si>
</sst>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8" formatCode="&quot;$&quot;#,##0.00_);[Red]\(&quot;$&quot;#,##0.00\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i/>
      <u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6E7E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3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164" fontId="0" fillId="3" borderId="1" xfId="0" applyNumberFormat="1" applyFill="1" applyBorder="1"/>
    <xf numFmtId="164" fontId="0" fillId="2" borderId="1" xfId="0" applyNumberFormat="1" applyFill="1" applyBorder="1"/>
    <xf numFmtId="164" fontId="0" fillId="4" borderId="1" xfId="0" applyNumberFormat="1" applyFill="1" applyBorder="1"/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4" fontId="0" fillId="0" borderId="0" xfId="0" applyNumberFormat="1"/>
    <xf numFmtId="49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164" fontId="0" fillId="0" borderId="0" xfId="0" applyNumberFormat="1" applyAlignment="1"/>
    <xf numFmtId="0" fontId="1" fillId="0" borderId="0" xfId="0" applyFont="1" applyAlignment="1">
      <alignment wrapText="1"/>
    </xf>
    <xf numFmtId="0" fontId="0" fillId="5" borderId="0" xfId="0" applyFill="1"/>
    <xf numFmtId="0" fontId="1" fillId="5" borderId="0" xfId="0" applyFont="1" applyFill="1" applyBorder="1" applyAlignment="1">
      <alignment horizontal="center" vertical="center"/>
    </xf>
    <xf numFmtId="0" fontId="0" fillId="6" borderId="0" xfId="0" applyFill="1"/>
    <xf numFmtId="0" fontId="1" fillId="6" borderId="0" xfId="0" applyFont="1" applyFill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wrapText="1" shrinkToFit="1"/>
    </xf>
    <xf numFmtId="0" fontId="1" fillId="7" borderId="1" xfId="0" applyFont="1" applyFill="1" applyBorder="1" applyAlignment="1">
      <alignment horizontal="left" vertical="center"/>
    </xf>
    <xf numFmtId="0" fontId="4" fillId="7" borderId="1" xfId="0" applyFont="1" applyFill="1" applyBorder="1"/>
    <xf numFmtId="0" fontId="0" fillId="7" borderId="1" xfId="0" applyFill="1" applyBorder="1"/>
    <xf numFmtId="6" fontId="0" fillId="7" borderId="1" xfId="0" applyNumberFormat="1" applyFill="1" applyBorder="1"/>
    <xf numFmtId="8" fontId="0" fillId="7" borderId="1" xfId="0" applyNumberFormat="1" applyFill="1" applyBorder="1"/>
    <xf numFmtId="0" fontId="1" fillId="0" borderId="2" xfId="0" applyFont="1" applyFill="1" applyBorder="1" applyAlignment="1">
      <alignment horizontal="center" vertical="center" wrapText="1"/>
    </xf>
    <xf numFmtId="0" fontId="0" fillId="8" borderId="0" xfId="0" applyFill="1"/>
    <xf numFmtId="0" fontId="0" fillId="8" borderId="0" xfId="0" applyFill="1" applyAlignment="1">
      <alignment wrapText="1"/>
    </xf>
    <xf numFmtId="0" fontId="4" fillId="9" borderId="0" xfId="0" applyFont="1" applyFill="1"/>
    <xf numFmtId="0" fontId="0" fillId="9" borderId="0" xfId="0" applyFill="1"/>
    <xf numFmtId="8" fontId="0" fillId="9" borderId="0" xfId="0" applyNumberFormat="1" applyFill="1"/>
    <xf numFmtId="164" fontId="0" fillId="9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6E7E6"/>
      <color rgb="FFFFFFE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3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O64" sqref="O64"/>
    </sheetView>
  </sheetViews>
  <sheetFormatPr defaultRowHeight="15" x14ac:dyDescent="0.25"/>
  <cols>
    <col min="1" max="1" width="17" customWidth="1"/>
    <col min="2" max="2" width="8.85546875" bestFit="1" customWidth="1"/>
    <col min="3" max="3" width="9.7109375" bestFit="1" customWidth="1"/>
    <col min="4" max="4" width="8.7109375" bestFit="1" customWidth="1"/>
    <col min="5" max="5" width="9.85546875" bestFit="1" customWidth="1"/>
    <col min="6" max="6" width="11" bestFit="1" customWidth="1"/>
    <col min="7" max="7" width="12.140625" hidden="1" customWidth="1"/>
    <col min="8" max="8" width="8.140625" hidden="1" customWidth="1"/>
    <col min="9" max="9" width="9" hidden="1" customWidth="1"/>
    <col min="10" max="10" width="8" bestFit="1" customWidth="1"/>
    <col min="11" max="11" width="0" hidden="1" customWidth="1"/>
    <col min="12" max="12" width="10.28515625" hidden="1" customWidth="1"/>
    <col min="13" max="13" width="11.42578125" hidden="1" customWidth="1"/>
    <col min="14" max="14" width="8.85546875" bestFit="1" customWidth="1"/>
    <col min="15" max="15" width="9.7109375" bestFit="1" customWidth="1"/>
    <col min="16" max="16" width="8.7109375" bestFit="1" customWidth="1"/>
    <col min="17" max="17" width="9.85546875" bestFit="1" customWidth="1"/>
    <col min="18" max="18" width="11" bestFit="1" customWidth="1"/>
    <col min="19" max="19" width="12.140625" hidden="1" customWidth="1"/>
    <col min="20" max="20" width="8.140625" hidden="1" customWidth="1"/>
    <col min="21" max="21" width="9" hidden="1" customWidth="1"/>
    <col min="22" max="22" width="8" bestFit="1" customWidth="1"/>
    <col min="24" max="24" width="10.28515625" hidden="1" customWidth="1"/>
    <col min="25" max="25" width="11.42578125" hidden="1" customWidth="1"/>
    <col min="26" max="26" width="10.85546875" bestFit="1" customWidth="1"/>
    <col min="27" max="27" width="25.7109375" bestFit="1" customWidth="1"/>
    <col min="28" max="28" width="17.140625" customWidth="1"/>
    <col min="29" max="29" width="11.5703125" bestFit="1" customWidth="1"/>
    <col min="30" max="31" width="12.140625" bestFit="1" customWidth="1"/>
  </cols>
  <sheetData>
    <row r="1" spans="1:41" x14ac:dyDescent="0.25">
      <c r="B1" t="s">
        <v>17</v>
      </c>
      <c r="C1" t="s">
        <v>17</v>
      </c>
      <c r="D1" t="s">
        <v>17</v>
      </c>
      <c r="E1" t="s">
        <v>17</v>
      </c>
      <c r="F1" t="s">
        <v>17</v>
      </c>
      <c r="G1" t="s">
        <v>17</v>
      </c>
      <c r="H1" t="s">
        <v>17</v>
      </c>
      <c r="I1" t="s">
        <v>17</v>
      </c>
      <c r="J1" t="s">
        <v>17</v>
      </c>
      <c r="K1" t="s">
        <v>17</v>
      </c>
      <c r="L1" t="s">
        <v>17</v>
      </c>
      <c r="M1" t="s">
        <v>17</v>
      </c>
      <c r="N1" s="26" t="s">
        <v>18</v>
      </c>
      <c r="O1" s="26" t="s">
        <v>18</v>
      </c>
      <c r="P1" s="26" t="s">
        <v>18</v>
      </c>
      <c r="Q1" s="26" t="s">
        <v>18</v>
      </c>
      <c r="R1" s="26" t="s">
        <v>18</v>
      </c>
      <c r="S1" s="26" t="s">
        <v>18</v>
      </c>
      <c r="T1" s="26" t="s">
        <v>18</v>
      </c>
      <c r="U1" s="26" t="s">
        <v>18</v>
      </c>
      <c r="V1" s="26" t="s">
        <v>18</v>
      </c>
      <c r="W1" s="26" t="s">
        <v>18</v>
      </c>
      <c r="X1" s="26" t="s">
        <v>18</v>
      </c>
      <c r="Y1" s="26" t="s">
        <v>18</v>
      </c>
      <c r="Z1" t="s">
        <v>22</v>
      </c>
      <c r="AA1" t="s">
        <v>23</v>
      </c>
      <c r="AB1" t="s">
        <v>24</v>
      </c>
      <c r="AC1" s="23" t="s">
        <v>26</v>
      </c>
      <c r="AD1" s="26" t="s">
        <v>18</v>
      </c>
      <c r="AE1" s="40" t="s">
        <v>36</v>
      </c>
      <c r="AF1" s="39" t="s">
        <v>50</v>
      </c>
      <c r="AG1" s="39"/>
      <c r="AH1" s="39"/>
      <c r="AI1" s="39"/>
    </row>
    <row r="2" spans="1:41" ht="30" x14ac:dyDescent="0.25">
      <c r="A2" s="14" t="s">
        <v>0</v>
      </c>
      <c r="B2" s="14" t="s">
        <v>1</v>
      </c>
      <c r="C2" s="14" t="s">
        <v>3</v>
      </c>
      <c r="D2" s="14" t="s">
        <v>2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4" t="s">
        <v>10</v>
      </c>
      <c r="L2" s="14" t="s">
        <v>11</v>
      </c>
      <c r="M2" s="14" t="s">
        <v>12</v>
      </c>
      <c r="N2" s="14" t="s">
        <v>1</v>
      </c>
      <c r="O2" s="14" t="s">
        <v>3</v>
      </c>
      <c r="P2" s="14" t="s">
        <v>2</v>
      </c>
      <c r="Q2" s="14" t="s">
        <v>4</v>
      </c>
      <c r="R2" s="14" t="s">
        <v>5</v>
      </c>
      <c r="S2" s="14" t="s">
        <v>6</v>
      </c>
      <c r="T2" s="14" t="s">
        <v>7</v>
      </c>
      <c r="U2" s="14" t="s">
        <v>8</v>
      </c>
      <c r="V2" s="14" t="s">
        <v>9</v>
      </c>
      <c r="W2" s="14" t="s">
        <v>10</v>
      </c>
      <c r="X2" s="14" t="s">
        <v>11</v>
      </c>
      <c r="Y2" s="14" t="s">
        <v>12</v>
      </c>
      <c r="Z2" s="15" t="s">
        <v>15</v>
      </c>
      <c r="AA2" s="16" t="s">
        <v>16</v>
      </c>
      <c r="AB2" s="37" t="s">
        <v>25</v>
      </c>
      <c r="AC2" s="21" t="s">
        <v>27</v>
      </c>
      <c r="AD2" s="14" t="s">
        <v>35</v>
      </c>
      <c r="AE2" s="41"/>
      <c r="AF2" s="39"/>
      <c r="AG2" s="39"/>
      <c r="AH2" s="39"/>
      <c r="AI2" s="39"/>
    </row>
    <row r="3" spans="1:41" s="4" customFormat="1" x14ac:dyDescent="0.25">
      <c r="A3" s="3" t="s">
        <v>19</v>
      </c>
      <c r="B3" s="3"/>
      <c r="C3" s="3"/>
      <c r="D3" s="3">
        <v>1</v>
      </c>
      <c r="E3" s="3"/>
      <c r="F3" s="3">
        <v>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7">
        <f>SUM(B3:Y3)</f>
        <v>2</v>
      </c>
      <c r="AA3" s="10">
        <f>SUM((B3+C3+D3+E3)*10)+(F3*12)+(G3*12.5)+((H3+I3+J3+K3)*13.5)+(L3*15.12)+(M3*15.75)+((N3+O3+P3+Q3)*11.5)+(R3*13.12)+(S3*13.75)+(AD3*14.75)+((T3+U3+V3+W3)*14.5)+(X3*15.75)+(Y3*16.5)</f>
        <v>22</v>
      </c>
      <c r="AB3" s="10">
        <f>IF(AF3= 1, (0.83*Z3), 0)</f>
        <v>1.66</v>
      </c>
      <c r="AC3" s="10">
        <f>IF(Z3&lt;1, 0, AA3+AB3+AE3)</f>
        <v>26.517142857142858</v>
      </c>
      <c r="AD3" s="3"/>
      <c r="AE3" s="42">
        <f>AB34*Z3</f>
        <v>2.8571428571428572</v>
      </c>
      <c r="AF3" s="38">
        <v>1</v>
      </c>
      <c r="AG3" s="13"/>
      <c r="AH3" s="13"/>
      <c r="AI3" s="13"/>
      <c r="AJ3" s="13"/>
      <c r="AK3" s="13"/>
      <c r="AL3" s="13"/>
      <c r="AM3" s="13"/>
      <c r="AN3" s="13"/>
      <c r="AO3" s="13"/>
    </row>
    <row r="4" spans="1:41" s="2" customFormat="1" x14ac:dyDescent="0.25">
      <c r="A4" s="1" t="s">
        <v>34</v>
      </c>
      <c r="B4" s="1"/>
      <c r="C4" s="1"/>
      <c r="D4" s="1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8">
        <f>SUM(B4:Y4)+AD4</f>
        <v>2</v>
      </c>
      <c r="AA4" s="11">
        <f t="shared" ref="AA4:AA26" si="0">SUM((B4+C4+D4+E4)*10)+(F4*12)+(G4*12.5)+((H4+I4+J4+K4)*13.5)+(L4*15.12)+(M4*15.75)+((N4+O4+P4+Q4)*11.5)+(R4*13.12)+(S4*13.75)+(AD4*14.75)+((T4+U4+V4+W4)*14.5)+(X4*15.75)+(Y4*16.5)</f>
        <v>24.75</v>
      </c>
      <c r="AB4" s="11">
        <f t="shared" ref="AB4:AB26" si="1">IF(AF4= 1, (0.83*Z4), 0)</f>
        <v>1.66</v>
      </c>
      <c r="AC4" s="11">
        <f>IF(Z4&lt;1, 0, AA4+AB4+AE4)</f>
        <v>29.267142857142858</v>
      </c>
      <c r="AD4" s="1">
        <v>1</v>
      </c>
      <c r="AE4" s="42">
        <f>AB34*Z4</f>
        <v>2.8571428571428572</v>
      </c>
      <c r="AF4" s="38">
        <v>1</v>
      </c>
      <c r="AG4" s="13"/>
      <c r="AH4" s="13"/>
      <c r="AI4" s="13"/>
      <c r="AJ4" s="13"/>
      <c r="AK4" s="13"/>
      <c r="AL4" s="13"/>
      <c r="AM4" s="13"/>
      <c r="AN4" s="13"/>
      <c r="AO4" s="13"/>
    </row>
    <row r="5" spans="1:41" s="4" customFormat="1" x14ac:dyDescent="0.25">
      <c r="A5" s="3" t="s">
        <v>40</v>
      </c>
      <c r="B5" s="3"/>
      <c r="C5" s="3"/>
      <c r="D5" s="3"/>
      <c r="E5" s="3"/>
      <c r="F5" s="3"/>
      <c r="G5" s="3"/>
      <c r="H5" s="3"/>
      <c r="I5" s="3"/>
      <c r="J5" s="3">
        <v>1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7">
        <f t="shared" ref="Z4:Z26" si="2">SUM(B5:Y5)</f>
        <v>1</v>
      </c>
      <c r="AA5" s="10">
        <f t="shared" si="0"/>
        <v>13.5</v>
      </c>
      <c r="AB5" s="10">
        <f t="shared" si="1"/>
        <v>0</v>
      </c>
      <c r="AC5" s="10">
        <f>IF(Z5&lt;1, 0, AA5+AB5+AE5)</f>
        <v>14.928571428571429</v>
      </c>
      <c r="AD5" s="3"/>
      <c r="AE5" s="42">
        <f>AB34*Z5</f>
        <v>1.4285714285714286</v>
      </c>
      <c r="AF5" s="38">
        <v>0</v>
      </c>
      <c r="AG5" s="13"/>
      <c r="AH5" s="13"/>
      <c r="AI5" s="13"/>
      <c r="AJ5" s="13"/>
      <c r="AK5" s="13"/>
      <c r="AL5" s="13"/>
      <c r="AM5" s="13"/>
      <c r="AN5" s="13"/>
      <c r="AO5" s="13"/>
    </row>
    <row r="6" spans="1:41" s="2" customFormat="1" x14ac:dyDescent="0.25">
      <c r="A6" s="1" t="s">
        <v>21</v>
      </c>
      <c r="B6" s="1"/>
      <c r="C6" s="1"/>
      <c r="D6" s="1">
        <v>1</v>
      </c>
      <c r="E6" s="1"/>
      <c r="F6" s="1"/>
      <c r="G6" s="1"/>
      <c r="H6" s="1"/>
      <c r="I6" s="1"/>
      <c r="J6" s="1">
        <v>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8">
        <f t="shared" si="2"/>
        <v>2</v>
      </c>
      <c r="AA6" s="11">
        <f t="shared" si="0"/>
        <v>23.5</v>
      </c>
      <c r="AB6" s="11">
        <f t="shared" si="1"/>
        <v>0</v>
      </c>
      <c r="AC6" s="11">
        <f t="shared" ref="AC6:AC26" si="3">IF(Z6&lt;1, 0, AA6+AB6+AE6)</f>
        <v>26.357142857142858</v>
      </c>
      <c r="AD6" s="1"/>
      <c r="AE6" s="42">
        <f>AB34*Z6</f>
        <v>2.8571428571428572</v>
      </c>
      <c r="AF6" s="38">
        <v>0</v>
      </c>
      <c r="AG6" s="13"/>
      <c r="AH6" s="13"/>
      <c r="AI6" s="13"/>
      <c r="AJ6" s="13"/>
      <c r="AK6" s="13"/>
      <c r="AL6" s="13"/>
      <c r="AM6" s="13"/>
      <c r="AN6" s="13"/>
      <c r="AO6" s="13"/>
    </row>
    <row r="7" spans="1:41" s="4" customFormat="1" x14ac:dyDescent="0.25">
      <c r="A7" s="3" t="s">
        <v>41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>
        <v>2</v>
      </c>
      <c r="S7" s="3"/>
      <c r="T7" s="3"/>
      <c r="U7" s="3"/>
      <c r="V7" s="3"/>
      <c r="W7" s="3"/>
      <c r="X7" s="3"/>
      <c r="Y7" s="3"/>
      <c r="Z7" s="7">
        <f t="shared" si="2"/>
        <v>2</v>
      </c>
      <c r="AA7" s="10">
        <f t="shared" si="0"/>
        <v>26.24</v>
      </c>
      <c r="AB7" s="10">
        <f t="shared" si="1"/>
        <v>0</v>
      </c>
      <c r="AC7" s="10">
        <f t="shared" si="3"/>
        <v>29.097142857142856</v>
      </c>
      <c r="AD7" s="3"/>
      <c r="AE7" s="42">
        <f>AB34*Z7</f>
        <v>2.8571428571428572</v>
      </c>
      <c r="AF7" s="38">
        <v>0</v>
      </c>
      <c r="AG7" s="13"/>
      <c r="AH7" s="13"/>
      <c r="AI7" s="13"/>
      <c r="AJ7" s="13"/>
      <c r="AK7" s="13"/>
      <c r="AL7" s="13"/>
      <c r="AM7" s="13"/>
      <c r="AN7" s="13"/>
      <c r="AO7" s="13"/>
    </row>
    <row r="8" spans="1:41" s="2" customFormat="1" x14ac:dyDescent="0.25">
      <c r="A8" s="1" t="s">
        <v>42</v>
      </c>
      <c r="B8" s="1"/>
      <c r="C8" s="1"/>
      <c r="D8" s="1"/>
      <c r="E8" s="1"/>
      <c r="F8" s="1"/>
      <c r="G8" s="1"/>
      <c r="H8" s="1"/>
      <c r="I8" s="1"/>
      <c r="J8" s="1">
        <v>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8">
        <f t="shared" si="2"/>
        <v>1</v>
      </c>
      <c r="AA8" s="11">
        <f t="shared" si="0"/>
        <v>13.5</v>
      </c>
      <c r="AB8" s="11">
        <f t="shared" si="1"/>
        <v>0</v>
      </c>
      <c r="AC8" s="11">
        <f t="shared" si="3"/>
        <v>14.928571428571429</v>
      </c>
      <c r="AD8" s="1"/>
      <c r="AE8" s="42">
        <f>AB34*Z8</f>
        <v>1.4285714285714286</v>
      </c>
      <c r="AF8" s="38">
        <v>0</v>
      </c>
      <c r="AG8" s="13"/>
      <c r="AH8" s="13"/>
      <c r="AI8" s="13"/>
      <c r="AJ8" s="13"/>
      <c r="AK8" s="13"/>
      <c r="AL8" s="13"/>
      <c r="AM8" s="13"/>
      <c r="AN8" s="13"/>
      <c r="AO8" s="13"/>
    </row>
    <row r="9" spans="1:41" s="4" customFormat="1" x14ac:dyDescent="0.25">
      <c r="A9" s="3" t="s">
        <v>43</v>
      </c>
      <c r="B9" s="3"/>
      <c r="C9" s="3">
        <v>1</v>
      </c>
      <c r="D9" s="3"/>
      <c r="E9" s="3">
        <v>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7">
        <f t="shared" si="2"/>
        <v>2</v>
      </c>
      <c r="AA9" s="10">
        <f t="shared" si="0"/>
        <v>20</v>
      </c>
      <c r="AB9" s="10">
        <f t="shared" si="1"/>
        <v>0</v>
      </c>
      <c r="AC9" s="10">
        <f t="shared" si="3"/>
        <v>22.857142857142858</v>
      </c>
      <c r="AD9" s="3"/>
      <c r="AE9" s="42">
        <f>AB34*Z9</f>
        <v>2.8571428571428572</v>
      </c>
      <c r="AF9" s="38">
        <v>0</v>
      </c>
      <c r="AG9" s="13"/>
      <c r="AH9" s="13"/>
      <c r="AI9" s="13"/>
      <c r="AJ9" s="13"/>
      <c r="AK9" s="13"/>
      <c r="AL9" s="13"/>
      <c r="AM9" s="13"/>
      <c r="AN9" s="13"/>
      <c r="AO9" s="13"/>
    </row>
    <row r="10" spans="1:41" s="2" customFormat="1" x14ac:dyDescent="0.25">
      <c r="A10" s="1" t="s">
        <v>44</v>
      </c>
      <c r="B10" s="1"/>
      <c r="C10" s="1">
        <v>3</v>
      </c>
      <c r="D10" s="1">
        <v>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8">
        <f t="shared" si="2"/>
        <v>6</v>
      </c>
      <c r="AA10" s="11">
        <f t="shared" si="0"/>
        <v>60</v>
      </c>
      <c r="AB10" s="11">
        <f t="shared" si="1"/>
        <v>4.9799999999999995</v>
      </c>
      <c r="AC10" s="11">
        <f t="shared" si="3"/>
        <v>73.551428571428573</v>
      </c>
      <c r="AD10" s="1"/>
      <c r="AE10" s="42">
        <f>AB34*Z10</f>
        <v>8.5714285714285712</v>
      </c>
      <c r="AF10" s="38">
        <v>1</v>
      </c>
      <c r="AG10" s="13"/>
      <c r="AH10" s="13"/>
      <c r="AI10" s="13"/>
      <c r="AJ10" s="13"/>
      <c r="AK10" s="13"/>
      <c r="AL10" s="13"/>
      <c r="AM10" s="13"/>
      <c r="AN10" s="13"/>
      <c r="AO10" s="13"/>
    </row>
    <row r="11" spans="1:41" s="4" customFormat="1" x14ac:dyDescent="0.25">
      <c r="A11" s="3" t="s">
        <v>13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7">
        <f t="shared" si="2"/>
        <v>0</v>
      </c>
      <c r="AA11" s="10">
        <f t="shared" si="0"/>
        <v>0</v>
      </c>
      <c r="AB11" s="10">
        <f t="shared" si="1"/>
        <v>0</v>
      </c>
      <c r="AC11" s="10">
        <f t="shared" si="3"/>
        <v>0</v>
      </c>
      <c r="AD11" s="3"/>
      <c r="AE11" s="42">
        <f>AB34*Z11</f>
        <v>0</v>
      </c>
      <c r="AF11" s="38">
        <v>1</v>
      </c>
      <c r="AG11" s="13"/>
      <c r="AH11" s="13"/>
      <c r="AI11" s="13"/>
      <c r="AJ11" s="13"/>
      <c r="AK11" s="13"/>
      <c r="AL11" s="13"/>
      <c r="AM11" s="13"/>
      <c r="AN11" s="13"/>
      <c r="AO11" s="13"/>
    </row>
    <row r="12" spans="1:41" s="2" customFormat="1" x14ac:dyDescent="0.25">
      <c r="A12" s="1" t="s">
        <v>51</v>
      </c>
      <c r="B12" s="1"/>
      <c r="C12" s="1"/>
      <c r="D12" s="1">
        <v>1</v>
      </c>
      <c r="E12" s="1">
        <v>2</v>
      </c>
      <c r="F12" s="1">
        <v>1</v>
      </c>
      <c r="G12" s="1"/>
      <c r="H12" s="1"/>
      <c r="I12" s="1"/>
      <c r="J12" s="1"/>
      <c r="K12" s="1"/>
      <c r="L12" s="1"/>
      <c r="M12" s="1"/>
      <c r="N12" s="1">
        <v>1</v>
      </c>
      <c r="O12" s="1"/>
      <c r="P12" s="1">
        <v>2</v>
      </c>
      <c r="Q12" s="1">
        <v>4</v>
      </c>
      <c r="R12" s="1">
        <v>1</v>
      </c>
      <c r="S12" s="1"/>
      <c r="T12" s="1"/>
      <c r="U12" s="1"/>
      <c r="V12" s="1">
        <v>1</v>
      </c>
      <c r="W12" s="1">
        <v>2</v>
      </c>
      <c r="X12" s="1"/>
      <c r="Y12" s="1"/>
      <c r="Z12" s="8">
        <f t="shared" si="2"/>
        <v>15</v>
      </c>
      <c r="AA12" s="11">
        <f t="shared" si="0"/>
        <v>179.12</v>
      </c>
      <c r="AB12" s="11">
        <f t="shared" si="1"/>
        <v>12.45</v>
      </c>
      <c r="AC12" s="11">
        <f t="shared" si="3"/>
        <v>212.99857142857144</v>
      </c>
      <c r="AD12" s="1"/>
      <c r="AE12" s="42">
        <f>AB34*Z12</f>
        <v>21.428571428571431</v>
      </c>
      <c r="AF12" s="38">
        <v>1</v>
      </c>
      <c r="AG12" s="13"/>
      <c r="AH12" s="13"/>
      <c r="AI12" s="13"/>
      <c r="AJ12" s="13"/>
      <c r="AK12" s="13"/>
      <c r="AL12" s="13"/>
      <c r="AM12" s="13"/>
      <c r="AN12" s="13"/>
      <c r="AO12" s="13"/>
    </row>
    <row r="13" spans="1:41" s="4" customFormat="1" x14ac:dyDescent="0.25">
      <c r="A13" s="5" t="s">
        <v>45</v>
      </c>
      <c r="B13" s="3"/>
      <c r="C13" s="3"/>
      <c r="D13" s="3"/>
      <c r="E13" s="3">
        <v>2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7">
        <f t="shared" si="2"/>
        <v>2</v>
      </c>
      <c r="AA13" s="10">
        <f t="shared" si="0"/>
        <v>20</v>
      </c>
      <c r="AB13" s="10">
        <f t="shared" si="1"/>
        <v>1.66</v>
      </c>
      <c r="AC13" s="10">
        <f t="shared" si="3"/>
        <v>24.517142857142858</v>
      </c>
      <c r="AD13" s="3"/>
      <c r="AE13" s="42">
        <f>AB34*Z13</f>
        <v>2.8571428571428572</v>
      </c>
      <c r="AF13" s="38">
        <v>1</v>
      </c>
      <c r="AG13" s="13"/>
      <c r="AH13" s="13"/>
      <c r="AI13" s="13"/>
      <c r="AJ13" s="13"/>
      <c r="AK13" s="13"/>
      <c r="AL13" s="13"/>
      <c r="AM13" s="13"/>
      <c r="AN13" s="13"/>
      <c r="AO13" s="13"/>
    </row>
    <row r="14" spans="1:41" s="2" customFormat="1" ht="15" hidden="1" customHeight="1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8">
        <f t="shared" si="2"/>
        <v>0</v>
      </c>
      <c r="AA14" s="11">
        <f t="shared" si="0"/>
        <v>0</v>
      </c>
      <c r="AB14" s="11">
        <f t="shared" si="1"/>
        <v>0</v>
      </c>
      <c r="AC14" s="11">
        <f t="shared" si="3"/>
        <v>0</v>
      </c>
      <c r="AD14" s="1"/>
      <c r="AE14" s="42">
        <f>AB34*Z14</f>
        <v>0</v>
      </c>
      <c r="AF14" s="13">
        <v>0</v>
      </c>
      <c r="AG14" s="13"/>
      <c r="AH14" s="13"/>
      <c r="AI14" s="13"/>
      <c r="AJ14" s="13"/>
      <c r="AK14" s="13"/>
      <c r="AL14" s="13"/>
      <c r="AM14" s="13"/>
      <c r="AN14" s="13"/>
      <c r="AO14" s="13"/>
    </row>
    <row r="15" spans="1:41" s="4" customFormat="1" ht="15" hidden="1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7">
        <f t="shared" si="2"/>
        <v>0</v>
      </c>
      <c r="AA15" s="10">
        <f t="shared" si="0"/>
        <v>0</v>
      </c>
      <c r="AB15" s="10">
        <f t="shared" si="1"/>
        <v>0</v>
      </c>
      <c r="AC15" s="10">
        <f t="shared" si="3"/>
        <v>0</v>
      </c>
      <c r="AD15" s="3"/>
      <c r="AE15" s="42">
        <f>AB34*Z15</f>
        <v>0</v>
      </c>
      <c r="AF15" s="13">
        <v>0</v>
      </c>
      <c r="AG15" s="13"/>
      <c r="AH15" s="13"/>
      <c r="AI15" s="13"/>
      <c r="AJ15" s="13"/>
      <c r="AK15" s="13"/>
      <c r="AL15" s="13"/>
      <c r="AM15" s="13"/>
      <c r="AN15" s="13"/>
      <c r="AO15" s="13"/>
    </row>
    <row r="16" spans="1:41" s="2" customFormat="1" ht="15" hidden="1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8">
        <f t="shared" si="2"/>
        <v>0</v>
      </c>
      <c r="AA16" s="11">
        <f t="shared" si="0"/>
        <v>0</v>
      </c>
      <c r="AB16" s="11">
        <f t="shared" si="1"/>
        <v>0</v>
      </c>
      <c r="AC16" s="11">
        <f t="shared" si="3"/>
        <v>0</v>
      </c>
      <c r="AD16" s="1"/>
      <c r="AE16" s="42">
        <f>AB34*Z16</f>
        <v>0</v>
      </c>
      <c r="AF16" s="13">
        <v>0</v>
      </c>
      <c r="AG16" s="13"/>
      <c r="AH16" s="13"/>
      <c r="AI16" s="13"/>
      <c r="AJ16" s="13"/>
      <c r="AK16" s="13"/>
      <c r="AL16" s="13"/>
      <c r="AM16" s="13"/>
      <c r="AN16" s="13"/>
      <c r="AO16" s="13"/>
    </row>
    <row r="17" spans="1:41" s="4" customFormat="1" ht="15" hidden="1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7">
        <f t="shared" si="2"/>
        <v>0</v>
      </c>
      <c r="AA17" s="10">
        <f t="shared" si="0"/>
        <v>0</v>
      </c>
      <c r="AB17" s="10">
        <f t="shared" si="1"/>
        <v>0</v>
      </c>
      <c r="AC17" s="10">
        <f t="shared" si="3"/>
        <v>0</v>
      </c>
      <c r="AD17" s="3"/>
      <c r="AE17" s="42">
        <f>AB34*Z17</f>
        <v>0</v>
      </c>
      <c r="AF17" s="13">
        <v>0</v>
      </c>
      <c r="AG17" s="13"/>
      <c r="AH17" s="13"/>
      <c r="AI17" s="13"/>
      <c r="AJ17" s="13"/>
      <c r="AK17" s="13"/>
      <c r="AL17" s="13"/>
      <c r="AM17" s="13"/>
      <c r="AN17" s="13"/>
      <c r="AO17" s="13"/>
    </row>
    <row r="18" spans="1:41" s="2" customFormat="1" ht="15" hidden="1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8">
        <f t="shared" si="2"/>
        <v>0</v>
      </c>
      <c r="AA18" s="11">
        <f t="shared" si="0"/>
        <v>0</v>
      </c>
      <c r="AB18" s="11">
        <f t="shared" si="1"/>
        <v>0</v>
      </c>
      <c r="AC18" s="11">
        <f t="shared" si="3"/>
        <v>0</v>
      </c>
      <c r="AD18" s="1"/>
      <c r="AE18" s="42">
        <f>AB34*Z18</f>
        <v>0</v>
      </c>
      <c r="AF18" s="13">
        <v>0</v>
      </c>
      <c r="AG18" s="13"/>
      <c r="AH18" s="13"/>
      <c r="AI18" s="13"/>
      <c r="AJ18" s="13"/>
      <c r="AK18" s="13"/>
      <c r="AL18" s="13"/>
      <c r="AM18" s="13"/>
      <c r="AN18" s="13"/>
      <c r="AO18" s="13"/>
    </row>
    <row r="19" spans="1:41" s="4" customFormat="1" ht="15" hidden="1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7">
        <f t="shared" si="2"/>
        <v>0</v>
      </c>
      <c r="AA19" s="10">
        <f t="shared" si="0"/>
        <v>0</v>
      </c>
      <c r="AB19" s="10">
        <f t="shared" si="1"/>
        <v>0</v>
      </c>
      <c r="AC19" s="10">
        <f t="shared" si="3"/>
        <v>0</v>
      </c>
      <c r="AD19" s="3"/>
      <c r="AE19" s="42">
        <f>AB34*Z19</f>
        <v>0</v>
      </c>
      <c r="AF19" s="13">
        <v>0</v>
      </c>
      <c r="AG19" s="13"/>
      <c r="AH19" s="13"/>
      <c r="AI19" s="13"/>
      <c r="AJ19" s="13"/>
      <c r="AK19" s="13"/>
      <c r="AL19" s="13"/>
      <c r="AM19" s="13"/>
      <c r="AN19" s="13"/>
      <c r="AO19" s="13"/>
    </row>
    <row r="20" spans="1:41" s="2" customFormat="1" ht="15" hidden="1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8">
        <f t="shared" si="2"/>
        <v>0</v>
      </c>
      <c r="AA20" s="11">
        <f t="shared" si="0"/>
        <v>0</v>
      </c>
      <c r="AB20" s="11">
        <f t="shared" si="1"/>
        <v>0</v>
      </c>
      <c r="AC20" s="11">
        <f t="shared" si="3"/>
        <v>0</v>
      </c>
      <c r="AD20" s="1"/>
      <c r="AE20" s="42">
        <f>AB34*Z20</f>
        <v>0</v>
      </c>
      <c r="AF20" s="13">
        <v>0</v>
      </c>
      <c r="AG20" s="13"/>
      <c r="AH20" s="13"/>
      <c r="AI20" s="13"/>
      <c r="AJ20" s="13"/>
      <c r="AK20" s="13"/>
      <c r="AL20" s="13"/>
      <c r="AM20" s="13"/>
      <c r="AN20" s="13"/>
      <c r="AO20" s="13"/>
    </row>
    <row r="21" spans="1:41" s="4" customFormat="1" ht="15" hidden="1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7">
        <f t="shared" si="2"/>
        <v>0</v>
      </c>
      <c r="AA21" s="10">
        <f t="shared" si="0"/>
        <v>0</v>
      </c>
      <c r="AB21" s="10">
        <f t="shared" si="1"/>
        <v>0</v>
      </c>
      <c r="AC21" s="10">
        <f t="shared" si="3"/>
        <v>0</v>
      </c>
      <c r="AD21" s="3"/>
      <c r="AE21" s="42">
        <f>AB34*Z21</f>
        <v>0</v>
      </c>
      <c r="AF21" s="13">
        <v>0</v>
      </c>
      <c r="AG21" s="13"/>
      <c r="AH21" s="13"/>
      <c r="AI21" s="13"/>
      <c r="AJ21" s="13"/>
      <c r="AK21" s="13"/>
      <c r="AL21" s="13"/>
      <c r="AM21" s="13"/>
      <c r="AN21" s="13"/>
      <c r="AO21" s="13"/>
    </row>
    <row r="22" spans="1:41" s="2" customFormat="1" ht="15" hidden="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8">
        <f t="shared" si="2"/>
        <v>0</v>
      </c>
      <c r="AA22" s="11">
        <f t="shared" si="0"/>
        <v>0</v>
      </c>
      <c r="AB22" s="11">
        <f t="shared" si="1"/>
        <v>0</v>
      </c>
      <c r="AC22" s="11">
        <f t="shared" si="3"/>
        <v>0</v>
      </c>
      <c r="AD22" s="1"/>
      <c r="AE22" s="42">
        <f>AB34*Z22</f>
        <v>0</v>
      </c>
      <c r="AF22" s="13">
        <v>0</v>
      </c>
      <c r="AG22" s="13"/>
      <c r="AH22" s="13"/>
      <c r="AI22" s="13"/>
      <c r="AJ22" s="13"/>
      <c r="AK22" s="13"/>
      <c r="AL22" s="13"/>
      <c r="AM22" s="13"/>
      <c r="AN22" s="13"/>
      <c r="AO22" s="13"/>
    </row>
    <row r="23" spans="1:41" s="4" customFormat="1" ht="15" hidden="1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7">
        <f t="shared" si="2"/>
        <v>0</v>
      </c>
      <c r="AA23" s="10">
        <f t="shared" si="0"/>
        <v>0</v>
      </c>
      <c r="AB23" s="10">
        <f t="shared" si="1"/>
        <v>0</v>
      </c>
      <c r="AC23" s="10">
        <f t="shared" si="3"/>
        <v>0</v>
      </c>
      <c r="AD23" s="3"/>
      <c r="AE23" s="42">
        <f>AB34*Z23</f>
        <v>0</v>
      </c>
      <c r="AF23" s="13">
        <v>0</v>
      </c>
      <c r="AG23" s="13"/>
      <c r="AH23" s="13"/>
      <c r="AI23" s="13"/>
      <c r="AJ23" s="13"/>
      <c r="AK23" s="13"/>
      <c r="AL23" s="13"/>
      <c r="AM23" s="13"/>
      <c r="AN23" s="13"/>
      <c r="AO23" s="13"/>
    </row>
    <row r="24" spans="1:41" s="2" customFormat="1" ht="15" hidden="1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8">
        <f t="shared" si="2"/>
        <v>0</v>
      </c>
      <c r="AA24" s="11">
        <f t="shared" si="0"/>
        <v>0</v>
      </c>
      <c r="AB24" s="11">
        <f t="shared" si="1"/>
        <v>0</v>
      </c>
      <c r="AC24" s="11">
        <f t="shared" si="3"/>
        <v>0</v>
      </c>
      <c r="AD24" s="1"/>
      <c r="AE24" s="42">
        <f>AB34*Z24</f>
        <v>0</v>
      </c>
      <c r="AF24" s="13">
        <v>0</v>
      </c>
      <c r="AG24" s="13"/>
      <c r="AH24" s="13"/>
      <c r="AI24" s="13"/>
      <c r="AJ24" s="13"/>
      <c r="AK24" s="13"/>
      <c r="AL24" s="13"/>
      <c r="AM24" s="13"/>
      <c r="AN24" s="13"/>
      <c r="AO24" s="13"/>
    </row>
    <row r="25" spans="1:41" s="4" customFormat="1" ht="15" hidden="1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7">
        <f t="shared" si="2"/>
        <v>0</v>
      </c>
      <c r="AA25" s="10">
        <f t="shared" si="0"/>
        <v>0</v>
      </c>
      <c r="AB25" s="10">
        <f t="shared" si="1"/>
        <v>0</v>
      </c>
      <c r="AC25" s="10">
        <f t="shared" si="3"/>
        <v>0</v>
      </c>
      <c r="AD25" s="3"/>
      <c r="AE25" s="42">
        <f>AB34*Z25</f>
        <v>0</v>
      </c>
      <c r="AF25" s="13">
        <v>0</v>
      </c>
      <c r="AG25" s="13"/>
      <c r="AH25" s="13"/>
      <c r="AI25" s="13"/>
      <c r="AJ25" s="13"/>
      <c r="AK25" s="13"/>
      <c r="AL25" s="13"/>
      <c r="AM25" s="13"/>
      <c r="AN25" s="13"/>
      <c r="AO25" s="13"/>
    </row>
    <row r="26" spans="1:41" s="2" customFormat="1" ht="15" hidden="1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8">
        <f t="shared" si="2"/>
        <v>0</v>
      </c>
      <c r="AA26" s="11">
        <f t="shared" si="0"/>
        <v>0</v>
      </c>
      <c r="AB26" s="11">
        <f t="shared" si="1"/>
        <v>0</v>
      </c>
      <c r="AC26" s="11">
        <f t="shared" si="3"/>
        <v>0</v>
      </c>
      <c r="AD26" s="1"/>
      <c r="AE26" s="42">
        <f>AB34*Z26</f>
        <v>0</v>
      </c>
      <c r="AF26" s="13">
        <v>0</v>
      </c>
      <c r="AG26" s="13"/>
      <c r="AH26" s="13"/>
      <c r="AI26" s="13"/>
      <c r="AJ26" s="13"/>
      <c r="AK26" s="13"/>
      <c r="AL26" s="13"/>
      <c r="AM26" s="13"/>
      <c r="AN26" s="13"/>
      <c r="AO26" s="13"/>
    </row>
    <row r="27" spans="1:41" x14ac:dyDescent="0.25">
      <c r="A27" s="9" t="s">
        <v>14</v>
      </c>
      <c r="B27" s="9">
        <f t="shared" ref="B27:Z27" si="4">SUM(B3:B26)</f>
        <v>0</v>
      </c>
      <c r="C27" s="9">
        <f t="shared" si="4"/>
        <v>4</v>
      </c>
      <c r="D27" s="9">
        <f t="shared" si="4"/>
        <v>7</v>
      </c>
      <c r="E27" s="9">
        <f t="shared" si="4"/>
        <v>5</v>
      </c>
      <c r="F27" s="9">
        <f t="shared" si="4"/>
        <v>2</v>
      </c>
      <c r="G27" s="9">
        <f t="shared" si="4"/>
        <v>0</v>
      </c>
      <c r="H27" s="9">
        <f t="shared" si="4"/>
        <v>0</v>
      </c>
      <c r="I27" s="9">
        <f t="shared" si="4"/>
        <v>0</v>
      </c>
      <c r="J27" s="9">
        <f t="shared" si="4"/>
        <v>3</v>
      </c>
      <c r="K27" s="9">
        <f t="shared" si="4"/>
        <v>0</v>
      </c>
      <c r="L27" s="9">
        <f t="shared" si="4"/>
        <v>0</v>
      </c>
      <c r="M27" s="9">
        <f t="shared" si="4"/>
        <v>0</v>
      </c>
      <c r="N27" s="9">
        <f t="shared" ref="N27:Y27" si="5">SUM(N3:N26)</f>
        <v>1</v>
      </c>
      <c r="O27" s="9">
        <f t="shared" si="5"/>
        <v>0</v>
      </c>
      <c r="P27" s="9">
        <f t="shared" si="5"/>
        <v>2</v>
      </c>
      <c r="Q27" s="9">
        <f t="shared" si="5"/>
        <v>4</v>
      </c>
      <c r="R27" s="9">
        <f t="shared" si="5"/>
        <v>3</v>
      </c>
      <c r="S27" s="9">
        <f t="shared" si="5"/>
        <v>0</v>
      </c>
      <c r="T27" s="9">
        <f t="shared" si="5"/>
        <v>0</v>
      </c>
      <c r="U27" s="9">
        <f t="shared" si="5"/>
        <v>0</v>
      </c>
      <c r="V27" s="9">
        <f t="shared" si="5"/>
        <v>1</v>
      </c>
      <c r="W27" s="9">
        <f t="shared" si="5"/>
        <v>2</v>
      </c>
      <c r="X27" s="9">
        <f t="shared" si="5"/>
        <v>0</v>
      </c>
      <c r="Y27" s="9">
        <f t="shared" si="5"/>
        <v>0</v>
      </c>
      <c r="Z27" s="9">
        <f t="shared" si="4"/>
        <v>35</v>
      </c>
      <c r="AA27" s="12">
        <f>SUM((B27+C27+D27+E27)*9.5)+(F27*11.12)+(G27*11.75)+((H27+I27+J27+K27)*12.5)+(L27*14.12)+(M27*14.75)+((N27+O27+P27+Q27)*10.5)+(R27*12.12)+(S27*12.75)+((T27+U27+V27+W27)*13.5)+(X27*15.12)+(Y27*15.75)</f>
        <v>362.1</v>
      </c>
      <c r="AB27" s="12">
        <f t="shared" ref="AB4:AB27" si="6">0.83*Z27</f>
        <v>29.049999999999997</v>
      </c>
      <c r="AC27" s="12">
        <f t="shared" ref="AC4:AC27" si="7">AA27+AB27</f>
        <v>391.15000000000003</v>
      </c>
      <c r="AD27" s="9">
        <f t="shared" ref="AD27:AE27" si="8">SUM(AD3:AD26)</f>
        <v>1</v>
      </c>
      <c r="AE27" s="43">
        <f t="shared" si="8"/>
        <v>50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</row>
    <row r="28" spans="1:41" x14ac:dyDescent="0.25">
      <c r="A28" s="30"/>
      <c r="B28" s="14" t="s">
        <v>1</v>
      </c>
      <c r="C28" s="14" t="s">
        <v>3</v>
      </c>
      <c r="D28" s="14" t="s">
        <v>2</v>
      </c>
      <c r="E28" s="14" t="s">
        <v>4</v>
      </c>
      <c r="F28" s="14" t="s">
        <v>5</v>
      </c>
      <c r="G28" s="14" t="s">
        <v>6</v>
      </c>
      <c r="H28" s="14" t="s">
        <v>7</v>
      </c>
      <c r="I28" s="14" t="s">
        <v>8</v>
      </c>
      <c r="J28" s="14" t="s">
        <v>9</v>
      </c>
      <c r="K28" s="14" t="s">
        <v>10</v>
      </c>
      <c r="L28" s="14" t="s">
        <v>11</v>
      </c>
      <c r="M28" s="14" t="s">
        <v>12</v>
      </c>
      <c r="N28" s="14" t="s">
        <v>1</v>
      </c>
      <c r="O28" s="14" t="s">
        <v>3</v>
      </c>
      <c r="P28" s="14" t="s">
        <v>2</v>
      </c>
      <c r="Q28" s="14" t="s">
        <v>4</v>
      </c>
      <c r="R28" s="14" t="s">
        <v>5</v>
      </c>
      <c r="S28" s="14" t="s">
        <v>6</v>
      </c>
      <c r="T28" s="14" t="s">
        <v>7</v>
      </c>
      <c r="U28" s="14" t="s">
        <v>8</v>
      </c>
      <c r="V28" s="14" t="s">
        <v>9</v>
      </c>
      <c r="W28" s="14" t="s">
        <v>10</v>
      </c>
      <c r="X28" s="14" t="s">
        <v>11</v>
      </c>
      <c r="Y28" s="14" t="s">
        <v>12</v>
      </c>
      <c r="Z28" s="15" t="s">
        <v>15</v>
      </c>
      <c r="AA28" s="16" t="s">
        <v>16</v>
      </c>
      <c r="AB28" s="16" t="s">
        <v>24</v>
      </c>
      <c r="AC28" s="21" t="s">
        <v>28</v>
      </c>
      <c r="AD28" s="14" t="s">
        <v>35</v>
      </c>
    </row>
    <row r="29" spans="1:41" x14ac:dyDescent="0.25">
      <c r="A29" s="28" t="s">
        <v>33</v>
      </c>
      <c r="B29" s="29">
        <f>SUM(B27:M27)</f>
        <v>21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7" t="s">
        <v>18</v>
      </c>
      <c r="O29" s="27" t="s">
        <v>32</v>
      </c>
      <c r="P29" s="27">
        <f>SUM(N27:Y27)+AD27</f>
        <v>14</v>
      </c>
      <c r="Q29" s="27"/>
      <c r="R29" s="27"/>
      <c r="S29" s="27"/>
      <c r="T29" s="27"/>
      <c r="U29" s="27"/>
      <c r="V29" s="27"/>
      <c r="W29" s="27"/>
      <c r="X29" s="27"/>
      <c r="Y29" s="27"/>
      <c r="Z29">
        <f>P29+B29</f>
        <v>35</v>
      </c>
      <c r="AA29" s="20"/>
      <c r="AB29" t="s">
        <v>47</v>
      </c>
      <c r="AD29" s="27"/>
    </row>
    <row r="30" spans="1:41" x14ac:dyDescent="0.25">
      <c r="A30" s="13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AA30" s="20"/>
      <c r="AB30" t="s">
        <v>48</v>
      </c>
      <c r="AD30" s="19"/>
    </row>
    <row r="31" spans="1:41" x14ac:dyDescent="0.25">
      <c r="A31" s="13" t="s">
        <v>49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AA31" s="32"/>
      <c r="AB31" s="33" t="s">
        <v>36</v>
      </c>
      <c r="AD31" s="19"/>
    </row>
    <row r="32" spans="1:41" ht="45.75" customHeight="1" x14ac:dyDescent="0.25">
      <c r="A32" s="22" t="s">
        <v>0</v>
      </c>
      <c r="B32" s="22" t="s">
        <v>20</v>
      </c>
      <c r="C32" s="25" t="s">
        <v>31</v>
      </c>
      <c r="D32" s="31" t="s">
        <v>46</v>
      </c>
      <c r="E32" s="25" t="s">
        <v>30</v>
      </c>
      <c r="F32" s="25" t="s">
        <v>29</v>
      </c>
      <c r="AA32" s="34" t="s">
        <v>37</v>
      </c>
      <c r="AB32" s="35">
        <v>50</v>
      </c>
    </row>
    <row r="33" spans="1:28" x14ac:dyDescent="0.25">
      <c r="A33" t="str">
        <f>A3</f>
        <v>Bryant Babe</v>
      </c>
      <c r="B33">
        <f>Z3</f>
        <v>2</v>
      </c>
      <c r="C33" s="17">
        <f>AC3</f>
        <v>26.517142857142858</v>
      </c>
      <c r="D33" t="str">
        <f>IF(AF3=1, "No", "Yes")</f>
        <v>No</v>
      </c>
      <c r="E33" s="17">
        <f t="shared" ref="E33:E42" si="9">SUM(IF(D33="Yes",5.2,0)*(B33*0.75))</f>
        <v>0</v>
      </c>
      <c r="F33" s="24">
        <f>C33+E33</f>
        <v>26.517142857142858</v>
      </c>
      <c r="G33" s="17"/>
      <c r="AA33" s="34" t="s">
        <v>38</v>
      </c>
      <c r="AB33" s="34">
        <f>Z29</f>
        <v>35</v>
      </c>
    </row>
    <row r="34" spans="1:28" x14ac:dyDescent="0.25">
      <c r="A34" s="18" t="str">
        <f t="shared" ref="A34:A52" si="10">A4</f>
        <v>Soak up the Sun</v>
      </c>
      <c r="B34">
        <f t="shared" ref="B34:B48" si="11">Z4</f>
        <v>2</v>
      </c>
      <c r="C34" s="17">
        <f t="shared" ref="C34:C52" si="12">AC4</f>
        <v>29.267142857142858</v>
      </c>
      <c r="D34" t="str">
        <f t="shared" ref="D34:D52" si="13">IF(AF4=1, "No", "Yes")</f>
        <v>No</v>
      </c>
      <c r="E34" s="17">
        <f t="shared" si="9"/>
        <v>0</v>
      </c>
      <c r="F34" s="24">
        <f t="shared" ref="F34:F52" si="14">C34+E34</f>
        <v>29.267142857142858</v>
      </c>
      <c r="G34" s="17"/>
      <c r="AA34" s="34" t="s">
        <v>39</v>
      </c>
      <c r="AB34" s="36">
        <f>AB32/AB33</f>
        <v>1.4285714285714286</v>
      </c>
    </row>
    <row r="35" spans="1:28" x14ac:dyDescent="0.25">
      <c r="A35" s="18" t="str">
        <f t="shared" si="10"/>
        <v>FFMedic</v>
      </c>
      <c r="B35">
        <f t="shared" si="11"/>
        <v>1</v>
      </c>
      <c r="C35" s="17">
        <f t="shared" si="12"/>
        <v>14.928571428571429</v>
      </c>
      <c r="D35" t="str">
        <f t="shared" si="13"/>
        <v>Yes</v>
      </c>
      <c r="E35" s="17">
        <f t="shared" si="9"/>
        <v>3.9000000000000004</v>
      </c>
      <c r="F35" s="24">
        <f t="shared" si="14"/>
        <v>18.828571428571429</v>
      </c>
      <c r="G35" s="17"/>
    </row>
    <row r="36" spans="1:28" x14ac:dyDescent="0.25">
      <c r="A36" s="18" t="str">
        <f t="shared" si="10"/>
        <v>kc8txa</v>
      </c>
      <c r="B36">
        <f t="shared" si="11"/>
        <v>2</v>
      </c>
      <c r="C36" s="17">
        <f t="shared" si="12"/>
        <v>26.357142857142858</v>
      </c>
      <c r="D36" t="str">
        <f t="shared" si="13"/>
        <v>Yes</v>
      </c>
      <c r="E36" s="17">
        <f t="shared" si="9"/>
        <v>7.8000000000000007</v>
      </c>
      <c r="F36" s="24">
        <f t="shared" si="14"/>
        <v>34.157142857142858</v>
      </c>
      <c r="G36" s="17"/>
    </row>
    <row r="37" spans="1:28" x14ac:dyDescent="0.25">
      <c r="A37" s="18" t="str">
        <f t="shared" si="10"/>
        <v>WeedBeater</v>
      </c>
      <c r="B37">
        <f t="shared" si="11"/>
        <v>2</v>
      </c>
      <c r="C37" s="17">
        <f t="shared" si="12"/>
        <v>29.097142857142856</v>
      </c>
      <c r="D37" t="str">
        <f t="shared" si="13"/>
        <v>Yes</v>
      </c>
      <c r="E37" s="17">
        <f t="shared" si="9"/>
        <v>7.8000000000000007</v>
      </c>
      <c r="F37" s="24">
        <f t="shared" si="14"/>
        <v>36.897142857142853</v>
      </c>
      <c r="G37" s="17"/>
    </row>
    <row r="38" spans="1:28" x14ac:dyDescent="0.25">
      <c r="A38" s="18" t="str">
        <f t="shared" si="10"/>
        <v>Bajababe342</v>
      </c>
      <c r="B38">
        <f t="shared" si="11"/>
        <v>1</v>
      </c>
      <c r="C38" s="17">
        <f t="shared" si="12"/>
        <v>14.928571428571429</v>
      </c>
      <c r="D38" t="str">
        <f t="shared" si="13"/>
        <v>Yes</v>
      </c>
      <c r="E38" s="17">
        <f t="shared" si="9"/>
        <v>3.9000000000000004</v>
      </c>
      <c r="F38" s="24">
        <f t="shared" si="14"/>
        <v>18.828571428571429</v>
      </c>
      <c r="G38" s="17"/>
    </row>
    <row r="39" spans="1:28" x14ac:dyDescent="0.25">
      <c r="A39" s="18" t="str">
        <f t="shared" si="10"/>
        <v>Watt Money</v>
      </c>
      <c r="B39">
        <f t="shared" si="11"/>
        <v>2</v>
      </c>
      <c r="C39" s="17">
        <f t="shared" si="12"/>
        <v>22.857142857142858</v>
      </c>
      <c r="D39" t="str">
        <f t="shared" si="13"/>
        <v>Yes</v>
      </c>
      <c r="E39" s="17">
        <f t="shared" si="9"/>
        <v>7.8000000000000007</v>
      </c>
      <c r="F39" s="24">
        <f t="shared" si="14"/>
        <v>30.657142857142858</v>
      </c>
      <c r="G39" s="17"/>
    </row>
    <row r="40" spans="1:28" x14ac:dyDescent="0.25">
      <c r="A40" s="18" t="str">
        <f t="shared" si="10"/>
        <v>Elizabeth Sasser</v>
      </c>
      <c r="B40">
        <f t="shared" si="11"/>
        <v>6</v>
      </c>
      <c r="C40" s="17">
        <f t="shared" si="12"/>
        <v>73.551428571428573</v>
      </c>
      <c r="D40" t="str">
        <f t="shared" si="13"/>
        <v>No</v>
      </c>
      <c r="E40" s="17">
        <f t="shared" si="9"/>
        <v>0</v>
      </c>
      <c r="F40" s="24">
        <f t="shared" si="14"/>
        <v>73.551428571428573</v>
      </c>
      <c r="G40" s="17"/>
    </row>
    <row r="41" spans="1:28" x14ac:dyDescent="0.25">
      <c r="A41" s="18" t="str">
        <f t="shared" si="10"/>
        <v>E_HILLMAN</v>
      </c>
      <c r="B41">
        <f t="shared" si="11"/>
        <v>0</v>
      </c>
      <c r="C41" s="17">
        <f t="shared" si="12"/>
        <v>0</v>
      </c>
      <c r="D41" t="str">
        <f t="shared" si="13"/>
        <v>No</v>
      </c>
      <c r="E41" s="17">
        <f t="shared" si="9"/>
        <v>0</v>
      </c>
      <c r="F41" s="24">
        <f t="shared" si="14"/>
        <v>0</v>
      </c>
      <c r="G41" s="17"/>
    </row>
    <row r="42" spans="1:28" x14ac:dyDescent="0.25">
      <c r="A42" s="18" t="str">
        <f t="shared" si="10"/>
        <v>E Personal &amp; extra</v>
      </c>
      <c r="B42">
        <f t="shared" si="11"/>
        <v>15</v>
      </c>
      <c r="C42" s="17">
        <f t="shared" si="12"/>
        <v>212.99857142857144</v>
      </c>
      <c r="D42" t="str">
        <f t="shared" si="13"/>
        <v>No</v>
      </c>
      <c r="E42" s="17">
        <f t="shared" si="9"/>
        <v>0</v>
      </c>
      <c r="F42" s="24">
        <f t="shared" si="14"/>
        <v>212.99857142857144</v>
      </c>
      <c r="G42" s="17"/>
    </row>
    <row r="43" spans="1:28" x14ac:dyDescent="0.25">
      <c r="A43" s="18" t="str">
        <f t="shared" si="10"/>
        <v xml:space="preserve">                E Cornhole</v>
      </c>
      <c r="B43">
        <f t="shared" si="11"/>
        <v>2</v>
      </c>
      <c r="C43" s="17">
        <f t="shared" si="12"/>
        <v>24.517142857142858</v>
      </c>
      <c r="D43" t="str">
        <f t="shared" si="13"/>
        <v>No</v>
      </c>
      <c r="E43" s="17">
        <f>SUM(IF(D43="Yes",5.2,0)*(B43*0.75))</f>
        <v>0</v>
      </c>
      <c r="F43" s="24">
        <f t="shared" si="14"/>
        <v>24.517142857142858</v>
      </c>
      <c r="G43" s="17"/>
    </row>
    <row r="44" spans="1:28" hidden="1" x14ac:dyDescent="0.25">
      <c r="A44" s="18">
        <f t="shared" si="10"/>
        <v>0</v>
      </c>
      <c r="B44">
        <f t="shared" si="11"/>
        <v>0</v>
      </c>
      <c r="C44" s="17">
        <f t="shared" si="12"/>
        <v>0</v>
      </c>
      <c r="D44" t="str">
        <f t="shared" si="13"/>
        <v>Yes</v>
      </c>
      <c r="E44" s="17">
        <f t="shared" ref="E44:E52" si="15">SUM(IF(D44="Yes",5.2,0)*(B44*0.75))</f>
        <v>0</v>
      </c>
      <c r="F44" s="24">
        <f t="shared" si="14"/>
        <v>0</v>
      </c>
      <c r="G44" s="17"/>
    </row>
    <row r="45" spans="1:28" hidden="1" x14ac:dyDescent="0.25">
      <c r="A45" s="18">
        <f t="shared" si="10"/>
        <v>0</v>
      </c>
      <c r="B45">
        <f t="shared" si="11"/>
        <v>0</v>
      </c>
      <c r="C45" s="17">
        <f t="shared" si="12"/>
        <v>0</v>
      </c>
      <c r="D45" t="str">
        <f t="shared" si="13"/>
        <v>Yes</v>
      </c>
      <c r="E45" s="17">
        <f t="shared" si="15"/>
        <v>0</v>
      </c>
      <c r="F45" s="24">
        <f t="shared" si="14"/>
        <v>0</v>
      </c>
      <c r="G45" s="17"/>
    </row>
    <row r="46" spans="1:28" hidden="1" x14ac:dyDescent="0.25">
      <c r="A46" s="18">
        <f t="shared" si="10"/>
        <v>0</v>
      </c>
      <c r="B46">
        <f t="shared" si="11"/>
        <v>0</v>
      </c>
      <c r="C46" s="17">
        <f t="shared" si="12"/>
        <v>0</v>
      </c>
      <c r="D46" t="str">
        <f t="shared" si="13"/>
        <v>Yes</v>
      </c>
      <c r="E46" s="17">
        <f t="shared" si="15"/>
        <v>0</v>
      </c>
      <c r="F46" s="24">
        <f t="shared" si="14"/>
        <v>0</v>
      </c>
      <c r="G46" s="17"/>
    </row>
    <row r="47" spans="1:28" hidden="1" x14ac:dyDescent="0.25">
      <c r="A47" s="18">
        <f t="shared" si="10"/>
        <v>0</v>
      </c>
      <c r="B47">
        <f t="shared" si="11"/>
        <v>0</v>
      </c>
      <c r="C47" s="17">
        <f t="shared" si="12"/>
        <v>0</v>
      </c>
      <c r="D47" t="str">
        <f t="shared" si="13"/>
        <v>Yes</v>
      </c>
      <c r="E47" s="17">
        <f t="shared" si="15"/>
        <v>0</v>
      </c>
      <c r="F47" s="24">
        <f t="shared" si="14"/>
        <v>0</v>
      </c>
      <c r="G47" s="17"/>
    </row>
    <row r="48" spans="1:28" hidden="1" x14ac:dyDescent="0.25">
      <c r="A48" s="18">
        <f t="shared" si="10"/>
        <v>0</v>
      </c>
      <c r="B48">
        <f t="shared" si="11"/>
        <v>0</v>
      </c>
      <c r="C48" s="17">
        <f t="shared" si="12"/>
        <v>0</v>
      </c>
      <c r="D48" t="str">
        <f t="shared" si="13"/>
        <v>Yes</v>
      </c>
      <c r="E48" s="17">
        <f t="shared" si="15"/>
        <v>0</v>
      </c>
      <c r="F48" s="24">
        <f t="shared" si="14"/>
        <v>0</v>
      </c>
      <c r="G48" s="17"/>
    </row>
    <row r="49" spans="1:6" hidden="1" x14ac:dyDescent="0.25">
      <c r="A49" s="18">
        <f t="shared" si="10"/>
        <v>0</v>
      </c>
      <c r="B49">
        <f>Z19</f>
        <v>0</v>
      </c>
      <c r="C49" s="17">
        <f t="shared" si="12"/>
        <v>0</v>
      </c>
      <c r="D49" t="str">
        <f t="shared" si="13"/>
        <v>Yes</v>
      </c>
      <c r="E49" s="17">
        <f t="shared" si="15"/>
        <v>0</v>
      </c>
      <c r="F49" s="24">
        <f t="shared" si="14"/>
        <v>0</v>
      </c>
    </row>
    <row r="50" spans="1:6" hidden="1" x14ac:dyDescent="0.25">
      <c r="A50" s="18">
        <f t="shared" si="10"/>
        <v>0</v>
      </c>
      <c r="B50">
        <f>Z20</f>
        <v>0</v>
      </c>
      <c r="C50" s="17">
        <f t="shared" si="12"/>
        <v>0</v>
      </c>
      <c r="D50" t="str">
        <f t="shared" si="13"/>
        <v>Yes</v>
      </c>
      <c r="E50" s="17">
        <f t="shared" si="15"/>
        <v>0</v>
      </c>
      <c r="F50" s="24">
        <f t="shared" si="14"/>
        <v>0</v>
      </c>
    </row>
    <row r="51" spans="1:6" hidden="1" x14ac:dyDescent="0.25">
      <c r="A51" s="18">
        <f t="shared" si="10"/>
        <v>0</v>
      </c>
      <c r="B51">
        <f>Z21</f>
        <v>0</v>
      </c>
      <c r="C51" s="17">
        <f t="shared" si="12"/>
        <v>0</v>
      </c>
      <c r="D51" t="str">
        <f t="shared" si="13"/>
        <v>Yes</v>
      </c>
      <c r="E51" s="17">
        <f t="shared" si="15"/>
        <v>0</v>
      </c>
      <c r="F51" s="24">
        <f t="shared" si="14"/>
        <v>0</v>
      </c>
    </row>
    <row r="52" spans="1:6" hidden="1" x14ac:dyDescent="0.25">
      <c r="A52" s="18">
        <f t="shared" si="10"/>
        <v>0</v>
      </c>
      <c r="B52">
        <f>Z22</f>
        <v>0</v>
      </c>
      <c r="C52" s="17">
        <f t="shared" si="12"/>
        <v>0</v>
      </c>
      <c r="D52" t="str">
        <f t="shared" si="13"/>
        <v>Yes</v>
      </c>
      <c r="E52" s="17">
        <f t="shared" si="15"/>
        <v>0</v>
      </c>
      <c r="F52" s="24">
        <f t="shared" si="14"/>
        <v>0</v>
      </c>
    </row>
    <row r="53" spans="1:6" x14ac:dyDescent="0.25">
      <c r="A53" s="22" t="s">
        <v>32</v>
      </c>
      <c r="B53">
        <f>SUM(B33:B52)</f>
        <v>35</v>
      </c>
      <c r="C53">
        <f>SUM(C33:C52)</f>
        <v>475.02</v>
      </c>
      <c r="E53">
        <f>SUM(E33:E52)</f>
        <v>31.2</v>
      </c>
      <c r="F53">
        <f>SUM(F33:F52)</f>
        <v>506.21999999999997</v>
      </c>
    </row>
  </sheetData>
  <mergeCells count="1">
    <mergeCell ref="AF1:AI2"/>
  </mergeCells>
  <phoneticPr fontId="2" type="noConversion"/>
  <pageMargins left="0.7" right="0.7" top="0.75" bottom="0.75" header="0.3" footer="0.3"/>
  <pageSetup scale="77" orientation="landscape" r:id="rId1"/>
  <ignoredErrors>
    <ignoredError sqref="Z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2012 Forum Party Shirt Orders</vt:lpstr>
      <vt:lpstr>'2012 Forum Party Shirt Orders'!Print_Area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PC</dc:creator>
  <cp:lastModifiedBy>Hillman, Eric (CBH)</cp:lastModifiedBy>
  <cp:lastPrinted>2012-04-22T02:56:34Z</cp:lastPrinted>
  <dcterms:created xsi:type="dcterms:W3CDTF">2012-04-22T01:52:38Z</dcterms:created>
  <dcterms:modified xsi:type="dcterms:W3CDTF">2014-04-18T16:00:49Z</dcterms:modified>
</cp:coreProperties>
</file>